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ASAL\Downloads\"/>
    </mc:Choice>
  </mc:AlternateContent>
  <xr:revisionPtr revIDLastSave="0" documentId="8_{10E86595-E5DA-4333-8205-C3085570B7D2}" xr6:coauthVersionLast="47" xr6:coauthVersionMax="47" xr10:uidLastSave="{00000000-0000-0000-0000-000000000000}"/>
  <bookViews>
    <workbookView xWindow="-19310" yWindow="-110" windowWidth="19420" windowHeight="11500" xr2:uid="{637D3FC1-712F-4C2A-81DB-A72883ACF7E9}"/>
  </bookViews>
  <sheets>
    <sheet name="Guide" sheetId="2" r:id="rId1"/>
    <sheet name="Calculator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D7" i="1"/>
  <c r="D37" i="1" l="1"/>
  <c r="D34" i="1"/>
  <c r="D35" i="1"/>
  <c r="D36" i="1"/>
  <c r="D33" i="1"/>
  <c r="D32" i="1"/>
  <c r="C36" i="1"/>
  <c r="E26" i="1"/>
  <c r="F26" i="1" s="1"/>
  <c r="E27" i="1"/>
  <c r="F27" i="1" s="1"/>
  <c r="E28" i="1"/>
  <c r="F28" i="1" s="1"/>
  <c r="E23" i="1"/>
  <c r="F23" i="1" s="1"/>
  <c r="C16" i="1"/>
  <c r="C17" i="1"/>
  <c r="C37" i="1" s="1"/>
  <c r="C13" i="1"/>
  <c r="C14" i="1"/>
  <c r="C34" i="1" s="1"/>
  <c r="C15" i="1"/>
  <c r="C35" i="1" s="1"/>
  <c r="E35" i="1" s="1"/>
  <c r="F35" i="1" s="1"/>
  <c r="C12" i="1"/>
  <c r="C32" i="1" s="1"/>
  <c r="E24" i="1"/>
  <c r="F24" i="1" s="1"/>
  <c r="E25" i="1"/>
  <c r="F25" i="1" s="1"/>
  <c r="E7" i="1"/>
  <c r="D9" i="1"/>
  <c r="E9" i="1" s="1"/>
  <c r="D8" i="1"/>
  <c r="E8" i="1" s="1"/>
  <c r="E36" i="1" l="1"/>
  <c r="F36" i="1" s="1"/>
  <c r="E34" i="1"/>
  <c r="F34" i="1" s="1"/>
  <c r="E33" i="1"/>
  <c r="F33" i="1" s="1"/>
  <c r="E37" i="1"/>
  <c r="F37" i="1" s="1"/>
  <c r="E32" i="1"/>
  <c r="F32" i="1" s="1"/>
  <c r="C39" i="1" s="1"/>
</calcChain>
</file>

<file path=xl/sharedStrings.xml><?xml version="1.0" encoding="utf-8"?>
<sst xmlns="http://schemas.openxmlformats.org/spreadsheetml/2006/main" count="45" uniqueCount="33">
  <si>
    <t xml:space="preserve">
</t>
  </si>
  <si>
    <t>Serving</t>
  </si>
  <si>
    <t>Coût de la base de glace à l’italienne selon le taux d’aération</t>
  </si>
  <si>
    <t>Coût du mix à glace par litre</t>
  </si>
  <si>
    <t>Portion (g)</t>
  </si>
  <si>
    <t>Taux d’aération</t>
  </si>
  <si>
    <t>Base utilisée par portion (ml)</t>
  </si>
  <si>
    <t>Coût par portion</t>
  </si>
  <si>
    <t>Coût par produit</t>
  </si>
  <si>
    <t>Coût total</t>
  </si>
  <si>
    <t>Base glace</t>
  </si>
  <si>
    <t>Toppings / ingrédients</t>
  </si>
  <si>
    <t>Cornet / gobelet</t>
  </si>
  <si>
    <t>Coûts fixes</t>
  </si>
  <si>
    <t>80g pot</t>
  </si>
  <si>
    <t>80g cornet</t>
  </si>
  <si>
    <t>110g pot</t>
  </si>
  <si>
    <t>110g cornet</t>
  </si>
  <si>
    <t>150g pot</t>
  </si>
  <si>
    <t>150g cornet</t>
  </si>
  <si>
    <t>Chiffre d’affaires (ventes)</t>
  </si>
  <si>
    <t>Nombre de jours d’ouverture par mois</t>
  </si>
  <si>
    <t>80ml pot</t>
  </si>
  <si>
    <t>80ml cornet</t>
  </si>
  <si>
    <t>Prix de vente HT</t>
  </si>
  <si>
    <t>Ventes/jour</t>
  </si>
  <si>
    <t>CA journalier</t>
  </si>
  <si>
    <t>CA mensuel</t>
  </si>
  <si>
    <t>Coûts</t>
  </si>
  <si>
    <t>Coût unitaire</t>
  </si>
  <si>
    <t>Coût journalier</t>
  </si>
  <si>
    <t>Coût mensuel</t>
  </si>
  <si>
    <t>PROFIT MENSUEL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</si>
</sst>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8"/>
      <color theme="1"/>
      <name val="Century Gothic"/>
      <family val="2"/>
    </font>
    <font>
      <sz val="18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FE5F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vertical="center"/>
    </xf>
    <xf numFmtId="1" fontId="5" fillId="0" borderId="1" xfId="0" applyNumberFormat="1" applyFont="1" applyBorder="1"/>
    <xf numFmtId="2" fontId="5" fillId="0" borderId="1" xfId="0" applyNumberFormat="1" applyFont="1" applyBorder="1"/>
    <xf numFmtId="9" fontId="5" fillId="0" borderId="0" xfId="0" applyNumberFormat="1" applyFont="1"/>
    <xf numFmtId="1" fontId="5" fillId="0" borderId="0" xfId="0" applyNumberFormat="1" applyFont="1"/>
    <xf numFmtId="2" fontId="5" fillId="0" borderId="0" xfId="0" applyNumberFormat="1" applyFont="1"/>
    <xf numFmtId="0" fontId="5" fillId="0" borderId="1" xfId="0" applyFont="1" applyBorder="1"/>
    <xf numFmtId="0" fontId="6" fillId="0" borderId="1" xfId="0" applyFont="1" applyBorder="1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vertical="center" wrapText="1"/>
    </xf>
    <xf numFmtId="1" fontId="6" fillId="0" borderId="1" xfId="0" applyNumberFormat="1" applyFont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164" fontId="8" fillId="0" borderId="1" xfId="1" applyNumberFormat="1" applyFont="1" applyBorder="1"/>
    <xf numFmtId="0" fontId="5" fillId="2" borderId="1" xfId="0" applyFont="1" applyFill="1" applyBorder="1"/>
    <xf numFmtId="9" fontId="5" fillId="2" borderId="1" xfId="0" applyNumberFormat="1" applyFont="1" applyFill="1" applyBorder="1"/>
    <xf numFmtId="0" fontId="5" fillId="2" borderId="0" xfId="0" applyFont="1" applyFill="1"/>
    <xf numFmtId="2" fontId="5" fillId="2" borderId="1" xfId="0" applyNumberFormat="1" applyFont="1" applyFill="1" applyBorder="1"/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E5F5"/>
      <color rgb="FFFFE5FF"/>
      <color rgb="FFFFE1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2</xdr:row>
      <xdr:rowOff>107950</xdr:rowOff>
    </xdr:from>
    <xdr:to>
      <xdr:col>9</xdr:col>
      <xdr:colOff>563638</xdr:colOff>
      <xdr:row>26</xdr:row>
      <xdr:rowOff>148605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E1DDFF8-E32C-465B-ADD2-FEEA4FDF701D}"/>
            </a:ext>
          </a:extLst>
        </xdr:cNvPr>
        <xdr:cNvSpPr txBox="1"/>
      </xdr:nvSpPr>
      <xdr:spPr>
        <a:xfrm>
          <a:off x="1352550" y="476250"/>
          <a:ext cx="4697488" cy="44602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sv-SE" sz="1400" b="1">
              <a:solidFill>
                <a:srgbClr val="223252"/>
              </a:solidFill>
              <a:latin typeface="Futura Bk BT" panose="020B0502020204020303" pitchFamily="34" charset="0"/>
            </a:rPr>
            <a:t>Maximisez vos profits</a:t>
          </a:r>
          <a:r>
            <a:rPr lang="sv-SE" sz="1400" b="1" baseline="0">
              <a:solidFill>
                <a:srgbClr val="223252"/>
              </a:solidFill>
              <a:latin typeface="Futura Bk BT" panose="020B0502020204020303" pitchFamily="34" charset="0"/>
            </a:rPr>
            <a:t> !</a:t>
          </a:r>
          <a:endParaRPr lang="sv-SE" sz="1400" b="1">
            <a:solidFill>
              <a:srgbClr val="223252"/>
            </a:solidFill>
            <a:latin typeface="Futura Bk BT" panose="020B0502020204020303" pitchFamily="34" charset="0"/>
          </a:endParaRPr>
        </a:p>
        <a:p>
          <a:pPr algn="ctr"/>
          <a:r>
            <a:rPr lang="sv-SE" sz="1200" b="0">
              <a:solidFill>
                <a:srgbClr val="223252"/>
              </a:solidFill>
              <a:latin typeface="Futura Bk BT" panose="020B0502020204020303" pitchFamily="34" charset="0"/>
            </a:rPr>
            <a:t>Cet outil est conçu pour vous aider à estimer ce que la vente de glace à l’italienne peut rapporter à votre activité. Nous avons volontairement simplifié le calcul en ne prenant en compte que les éléments essentiels : notre produit, un éventuel contenant (gobelet ou cornet), les arômes et les toppings.</a:t>
          </a:r>
          <a:endParaRPr lang="sv-SE" sz="1200" b="1">
            <a:solidFill>
              <a:srgbClr val="223252"/>
            </a:solidFill>
            <a:latin typeface="Futura Bk BT" panose="020B0502020204020303" pitchFamily="34" charset="0"/>
          </a:endParaRPr>
        </a:p>
        <a:p>
          <a:pPr algn="ctr"/>
          <a:endParaRPr lang="sv-SE" sz="1400" b="1">
            <a:solidFill>
              <a:srgbClr val="223252"/>
            </a:solidFill>
            <a:effectLst/>
            <a:latin typeface="Futura Bk BT" panose="020B0502020204020303" pitchFamily="34" charset="0"/>
            <a:ea typeface="+mn-ea"/>
            <a:cs typeface="+mn-cs"/>
          </a:endParaRPr>
        </a:p>
        <a:p>
          <a:pPr algn="ctr"/>
          <a:r>
            <a:rPr lang="sv-SE" sz="1400" b="1">
              <a:solidFill>
                <a:srgbClr val="223252"/>
              </a:solidFill>
              <a:effectLst/>
              <a:latin typeface="Futura Bk BT" panose="020B0502020204020303" pitchFamily="34" charset="0"/>
              <a:ea typeface="+mn-ea"/>
              <a:cs typeface="+mn-cs"/>
            </a:rPr>
            <a:t>Taux</a:t>
          </a:r>
          <a:r>
            <a:rPr lang="sv-SE" sz="1400" b="1" baseline="0">
              <a:solidFill>
                <a:srgbClr val="223252"/>
              </a:solidFill>
              <a:effectLst/>
              <a:latin typeface="Futura Bk BT" panose="020B0502020204020303" pitchFamily="34" charset="0"/>
              <a:ea typeface="+mn-ea"/>
              <a:cs typeface="+mn-cs"/>
            </a:rPr>
            <a:t> de foisonnement </a:t>
          </a:r>
          <a:endParaRPr lang="sv-SE" sz="1400" b="1">
            <a:solidFill>
              <a:srgbClr val="223252"/>
            </a:solidFill>
            <a:effectLst/>
            <a:latin typeface="Futura Bk BT" panose="020B0502020204020303" pitchFamily="34" charset="0"/>
          </a:endParaRPr>
        </a:p>
        <a:p>
          <a:pPr algn="ctr"/>
          <a:r>
            <a:rPr lang="sv-SE" sz="1200" b="0">
              <a:solidFill>
                <a:srgbClr val="223252"/>
              </a:solidFill>
              <a:effectLst/>
              <a:latin typeface="Futura Bk BT" panose="020B0502020204020303" pitchFamily="34" charset="0"/>
              <a:ea typeface="+mn-ea"/>
              <a:cs typeface="+mn-cs"/>
            </a:rPr>
            <a:t>Le taux de foisonnement que vous choisissez pour votre machine a un impact important sur votre chiffre d’affaires. Toutefois, incorporer trop d’air dans votre glace peut nuire à sa qualité. Un taux d’aération élevé rend la glace plus légère et aérée, mais peut aussi en atténuer le goût.</a:t>
          </a:r>
        </a:p>
        <a:p>
          <a:pPr algn="ctr"/>
          <a:endParaRPr lang="sv-SE" sz="1200" b="0">
            <a:solidFill>
              <a:srgbClr val="223252"/>
            </a:solidFill>
            <a:effectLst/>
            <a:latin typeface="Futura Bk BT" panose="020B0502020204020303" pitchFamily="34" charset="0"/>
            <a:ea typeface="+mn-ea"/>
            <a:cs typeface="+mn-cs"/>
          </a:endParaRPr>
        </a:p>
        <a:p>
          <a:pPr algn="ctr"/>
          <a:r>
            <a:rPr lang="sv-SE" sz="1400" b="1">
              <a:solidFill>
                <a:srgbClr val="223252"/>
              </a:solidFill>
              <a:effectLst/>
              <a:latin typeface="Futura Bk BT" panose="020B0502020204020303" pitchFamily="34" charset="0"/>
              <a:ea typeface="+mn-ea"/>
              <a:cs typeface="+mn-cs"/>
            </a:rPr>
            <a:t>Action</a:t>
          </a:r>
        </a:p>
        <a:p>
          <a:pPr algn="ctr"/>
          <a:r>
            <a:rPr lang="sv-SE" sz="1200" b="0">
              <a:solidFill>
                <a:srgbClr val="223252"/>
              </a:solidFill>
              <a:effectLst/>
              <a:latin typeface="Futura Bk BT" panose="020B0502020204020303" pitchFamily="34" charset="0"/>
              <a:ea typeface="+mn-ea"/>
              <a:cs typeface="+mn-cs"/>
            </a:rPr>
            <a:t>Complétez les zones en rose et commencez à estimer ce que la glace à l’italienne peut apporter à votre activité !</a:t>
          </a:r>
          <a:endParaRPr lang="sv-SE" sz="1200" b="1">
            <a:solidFill>
              <a:srgbClr val="223252"/>
            </a:solidFill>
          </a:endParaRPr>
        </a:p>
      </xdr:txBody>
    </xdr:sp>
    <xdr:clientData/>
  </xdr:twoCellAnchor>
  <xdr:twoCellAnchor editAs="oneCell">
    <xdr:from>
      <xdr:col>10</xdr:col>
      <xdr:colOff>349251</xdr:colOff>
      <xdr:row>4</xdr:row>
      <xdr:rowOff>7938</xdr:rowOff>
    </xdr:from>
    <xdr:to>
      <xdr:col>13</xdr:col>
      <xdr:colOff>59548</xdr:colOff>
      <xdr:row>22</xdr:row>
      <xdr:rowOff>93757</xdr:rowOff>
    </xdr:to>
    <xdr:pic>
      <xdr:nvPicPr>
        <xdr:cNvPr id="4" name="Picture 3" descr="PlantBasedSoftServed_Cone_Plain_Clip_DSF7759">
          <a:extLst>
            <a:ext uri="{FF2B5EF4-FFF2-40B4-BE49-F238E27FC236}">
              <a16:creationId xmlns:a16="http://schemas.microsoft.com/office/drawing/2014/main" id="{45FE6C33-8DC3-EDEA-F3AC-4A1D42DB1C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35" t="16391" r="30920" b="10479"/>
        <a:stretch/>
      </xdr:blipFill>
      <xdr:spPr bwMode="auto">
        <a:xfrm>
          <a:off x="6461126" y="738188"/>
          <a:ext cx="1543860" cy="33719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16154-50B6-4594-83DD-3D23264A1E5B}">
  <dimension ref="B2:N24"/>
  <sheetViews>
    <sheetView showGridLines="0" tabSelected="1" zoomScale="80" zoomScaleNormal="80" workbookViewId="0">
      <selection activeCell="O14" sqref="O14"/>
    </sheetView>
  </sheetViews>
  <sheetFormatPr defaultRowHeight="15" x14ac:dyDescent="0.25"/>
  <sheetData>
    <row r="2" spans="2:14" x14ac:dyDescent="0.25">
      <c r="B2" s="27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2:14" x14ac:dyDescent="0.25"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2:14" x14ac:dyDescent="0.25"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2:14" x14ac:dyDescent="0.25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2:14" x14ac:dyDescent="0.25"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2:14" x14ac:dyDescent="0.25"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2:14" x14ac:dyDescent="0.25"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2:14" x14ac:dyDescent="0.25"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</row>
    <row r="10" spans="2:14" x14ac:dyDescent="0.25"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2:14" x14ac:dyDescent="0.25"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2:14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3" spans="2:14" x14ac:dyDescent="0.25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2:14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2:14" x14ac:dyDescent="0.25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</row>
    <row r="16" spans="2:14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</row>
    <row r="17" spans="2:14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</row>
    <row r="18" spans="2:14" x14ac:dyDescent="0.25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</row>
    <row r="19" spans="2:14" x14ac:dyDescent="0.2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2:14" x14ac:dyDescent="0.25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</row>
    <row r="21" spans="2:14" x14ac:dyDescent="0.25"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</row>
    <row r="22" spans="2:14" x14ac:dyDescent="0.25"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2:14" x14ac:dyDescent="0.25"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</row>
    <row r="24" spans="2:14" x14ac:dyDescent="0.25"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</row>
  </sheetData>
  <mergeCells count="1">
    <mergeCell ref="B2:N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AC49A-8A71-41FB-B3B6-FF80833F66BE}">
  <dimension ref="B2:T41"/>
  <sheetViews>
    <sheetView showGridLines="0" zoomScale="46" zoomScaleNormal="100" workbookViewId="0">
      <selection activeCell="F40" sqref="F40"/>
    </sheetView>
  </sheetViews>
  <sheetFormatPr defaultColWidth="8.85546875" defaultRowHeight="16.5" x14ac:dyDescent="0.3"/>
  <cols>
    <col min="1" max="1" width="2.5703125" style="2" customWidth="1"/>
    <col min="2" max="2" width="33.85546875" style="2" customWidth="1"/>
    <col min="3" max="3" width="21.42578125" style="2" bestFit="1" customWidth="1"/>
    <col min="4" max="7" width="20.85546875" style="2" customWidth="1"/>
    <col min="8" max="16384" width="8.85546875" style="2"/>
  </cols>
  <sheetData>
    <row r="2" spans="2:20" ht="18.75" x14ac:dyDescent="0.3">
      <c r="B2" s="1" t="s">
        <v>2</v>
      </c>
    </row>
    <row r="3" spans="2:20" ht="18.75" x14ac:dyDescent="0.3">
      <c r="B3" s="1"/>
    </row>
    <row r="4" spans="2:20" x14ac:dyDescent="0.3">
      <c r="B4" s="2" t="s">
        <v>3</v>
      </c>
      <c r="C4" s="25">
        <v>10</v>
      </c>
    </row>
    <row r="6" spans="2:20" ht="42" customHeight="1" x14ac:dyDescent="0.3">
      <c r="B6" s="20" t="s">
        <v>4</v>
      </c>
      <c r="C6" s="14" t="s">
        <v>5</v>
      </c>
      <c r="D6" s="15" t="s">
        <v>6</v>
      </c>
      <c r="E6" s="14" t="s">
        <v>7</v>
      </c>
    </row>
    <row r="7" spans="2:20" x14ac:dyDescent="0.3">
      <c r="B7" s="23">
        <v>80</v>
      </c>
      <c r="C7" s="24">
        <v>0.6</v>
      </c>
      <c r="D7" s="4">
        <f>B7/(1+C7)</f>
        <v>50</v>
      </c>
      <c r="E7" s="5">
        <f>D7*C4/1000</f>
        <v>0.5</v>
      </c>
    </row>
    <row r="8" spans="2:20" x14ac:dyDescent="0.3">
      <c r="B8" s="23">
        <v>110</v>
      </c>
      <c r="C8" s="24">
        <v>0.6</v>
      </c>
      <c r="D8" s="4">
        <f t="shared" ref="D8" si="0">B8/(1+C8)</f>
        <v>68.75</v>
      </c>
      <c r="E8" s="5">
        <f>D8*C4/1000</f>
        <v>0.6875</v>
      </c>
    </row>
    <row r="9" spans="2:20" x14ac:dyDescent="0.3">
      <c r="B9" s="23">
        <v>150</v>
      </c>
      <c r="C9" s="24">
        <v>0.6</v>
      </c>
      <c r="D9" s="4">
        <f>B9/(1+C9)</f>
        <v>93.75</v>
      </c>
      <c r="E9" s="5">
        <f>D9*C4/1000</f>
        <v>0.9375</v>
      </c>
    </row>
    <row r="10" spans="2:20" x14ac:dyDescent="0.3">
      <c r="C10" s="6"/>
      <c r="D10" s="7"/>
      <c r="E10" s="8"/>
    </row>
    <row r="11" spans="2:20" ht="29.45" customHeight="1" x14ac:dyDescent="0.3">
      <c r="B11" s="19" t="s">
        <v>8</v>
      </c>
      <c r="C11" s="3" t="s">
        <v>9</v>
      </c>
      <c r="D11" s="16" t="s">
        <v>10</v>
      </c>
      <c r="E11" s="17" t="s">
        <v>11</v>
      </c>
      <c r="F11" s="18" t="s">
        <v>12</v>
      </c>
      <c r="G11" s="13" t="s">
        <v>13</v>
      </c>
    </row>
    <row r="12" spans="2:20" x14ac:dyDescent="0.3">
      <c r="B12" s="9" t="s">
        <v>14</v>
      </c>
      <c r="C12" s="5">
        <f>D12+E12+F12+G12</f>
        <v>0.7</v>
      </c>
      <c r="D12" s="26">
        <v>0.5</v>
      </c>
      <c r="E12" s="26">
        <v>0.1</v>
      </c>
      <c r="F12" s="26">
        <v>0.08</v>
      </c>
      <c r="G12" s="26">
        <v>0.02</v>
      </c>
    </row>
    <row r="13" spans="2:20" x14ac:dyDescent="0.3">
      <c r="B13" s="9" t="s">
        <v>15</v>
      </c>
      <c r="C13" s="5">
        <f t="shared" ref="C13:C17" si="1">D13+E13+F13+G13</f>
        <v>0.7</v>
      </c>
      <c r="D13" s="26">
        <v>0.5</v>
      </c>
      <c r="E13" s="26">
        <v>0.1</v>
      </c>
      <c r="F13" s="26">
        <v>0.08</v>
      </c>
      <c r="G13" s="26">
        <v>0.02</v>
      </c>
      <c r="T13" s="11"/>
    </row>
    <row r="14" spans="2:20" x14ac:dyDescent="0.3">
      <c r="B14" s="9" t="s">
        <v>16</v>
      </c>
      <c r="C14" s="5">
        <f t="shared" si="1"/>
        <v>0.95</v>
      </c>
      <c r="D14" s="26">
        <v>0.69</v>
      </c>
      <c r="E14" s="26">
        <v>0.15</v>
      </c>
      <c r="F14" s="26">
        <v>0.09</v>
      </c>
      <c r="G14" s="26">
        <v>0.02</v>
      </c>
      <c r="T14" s="11"/>
    </row>
    <row r="15" spans="2:20" x14ac:dyDescent="0.3">
      <c r="B15" s="9" t="s">
        <v>17</v>
      </c>
      <c r="C15" s="5">
        <f t="shared" si="1"/>
        <v>0.95</v>
      </c>
      <c r="D15" s="26">
        <v>0.69</v>
      </c>
      <c r="E15" s="26">
        <v>0.15</v>
      </c>
      <c r="F15" s="26">
        <v>0.09</v>
      </c>
      <c r="G15" s="26">
        <v>0.02</v>
      </c>
      <c r="T15" s="11"/>
    </row>
    <row r="16" spans="2:20" x14ac:dyDescent="0.3">
      <c r="B16" s="9" t="s">
        <v>18</v>
      </c>
      <c r="C16" s="5">
        <f t="shared" si="1"/>
        <v>1.26</v>
      </c>
      <c r="D16" s="26">
        <v>0.94</v>
      </c>
      <c r="E16" s="26">
        <v>0.2</v>
      </c>
      <c r="F16" s="26">
        <v>0.1</v>
      </c>
      <c r="G16" s="26">
        <v>0.02</v>
      </c>
      <c r="T16" s="11"/>
    </row>
    <row r="17" spans="2:7" x14ac:dyDescent="0.3">
      <c r="B17" s="9" t="s">
        <v>19</v>
      </c>
      <c r="C17" s="5">
        <f t="shared" si="1"/>
        <v>1.26</v>
      </c>
      <c r="D17" s="26">
        <v>0.94</v>
      </c>
      <c r="E17" s="26">
        <v>0.2</v>
      </c>
      <c r="F17" s="26">
        <v>0.1</v>
      </c>
      <c r="G17" s="26">
        <v>0.02</v>
      </c>
    </row>
    <row r="18" spans="2:7" x14ac:dyDescent="0.3">
      <c r="F18" s="8"/>
    </row>
    <row r="19" spans="2:7" ht="18.75" x14ac:dyDescent="0.3">
      <c r="B19" s="1" t="s">
        <v>20</v>
      </c>
    </row>
    <row r="20" spans="2:7" x14ac:dyDescent="0.3">
      <c r="B20" s="2" t="s">
        <v>21</v>
      </c>
      <c r="C20" s="25">
        <v>20</v>
      </c>
    </row>
    <row r="22" spans="2:7" ht="27" customHeight="1" x14ac:dyDescent="0.3">
      <c r="B22" s="10" t="s">
        <v>1</v>
      </c>
      <c r="C22" s="14" t="s">
        <v>24</v>
      </c>
      <c r="D22" s="14" t="s">
        <v>25</v>
      </c>
      <c r="E22" s="14" t="s">
        <v>26</v>
      </c>
      <c r="F22" s="14" t="s">
        <v>27</v>
      </c>
    </row>
    <row r="23" spans="2:7" x14ac:dyDescent="0.3">
      <c r="B23" s="9" t="s">
        <v>22</v>
      </c>
      <c r="C23" s="23">
        <v>2.5</v>
      </c>
      <c r="D23" s="23">
        <v>10</v>
      </c>
      <c r="E23" s="9">
        <f>D23*C23</f>
        <v>25</v>
      </c>
      <c r="F23" s="9">
        <f>E23*$C$20</f>
        <v>500</v>
      </c>
    </row>
    <row r="24" spans="2:7" x14ac:dyDescent="0.3">
      <c r="B24" s="9" t="s">
        <v>23</v>
      </c>
      <c r="C24" s="23">
        <v>2.5</v>
      </c>
      <c r="D24" s="23">
        <v>8</v>
      </c>
      <c r="E24" s="9">
        <f t="shared" ref="E24:E28" si="2">D24*C24</f>
        <v>20</v>
      </c>
      <c r="F24" s="9">
        <f>E24*$C$20</f>
        <v>400</v>
      </c>
    </row>
    <row r="25" spans="2:7" x14ac:dyDescent="0.3">
      <c r="B25" s="9" t="s">
        <v>16</v>
      </c>
      <c r="C25" s="23">
        <v>3</v>
      </c>
      <c r="D25" s="23">
        <v>15</v>
      </c>
      <c r="E25" s="9">
        <f t="shared" si="2"/>
        <v>45</v>
      </c>
      <c r="F25" s="9">
        <f>E25*$C$20</f>
        <v>900</v>
      </c>
    </row>
    <row r="26" spans="2:7" x14ac:dyDescent="0.3">
      <c r="B26" s="9" t="s">
        <v>17</v>
      </c>
      <c r="C26" s="23">
        <v>3</v>
      </c>
      <c r="D26" s="23">
        <v>12</v>
      </c>
      <c r="E26" s="9">
        <f t="shared" si="2"/>
        <v>36</v>
      </c>
      <c r="F26" s="9">
        <f t="shared" ref="F26:F28" si="3">E26*$C$20</f>
        <v>720</v>
      </c>
    </row>
    <row r="27" spans="2:7" x14ac:dyDescent="0.3">
      <c r="B27" s="9" t="s">
        <v>18</v>
      </c>
      <c r="C27" s="23">
        <v>3.5</v>
      </c>
      <c r="D27" s="23">
        <v>14</v>
      </c>
      <c r="E27" s="9">
        <f t="shared" si="2"/>
        <v>49</v>
      </c>
      <c r="F27" s="9">
        <f t="shared" si="3"/>
        <v>980</v>
      </c>
    </row>
    <row r="28" spans="2:7" x14ac:dyDescent="0.3">
      <c r="B28" s="9" t="s">
        <v>19</v>
      </c>
      <c r="C28" s="23">
        <v>3.5</v>
      </c>
      <c r="D28" s="23">
        <v>13</v>
      </c>
      <c r="E28" s="9">
        <f t="shared" si="2"/>
        <v>45.5</v>
      </c>
      <c r="F28" s="9">
        <f t="shared" si="3"/>
        <v>910</v>
      </c>
    </row>
    <row r="30" spans="2:7" ht="18.75" x14ac:dyDescent="0.3">
      <c r="B30" s="1" t="s">
        <v>28</v>
      </c>
    </row>
    <row r="31" spans="2:7" ht="27.6" customHeight="1" x14ac:dyDescent="0.3">
      <c r="B31" s="10" t="s">
        <v>1</v>
      </c>
      <c r="C31" s="14" t="s">
        <v>29</v>
      </c>
      <c r="D31" s="14" t="s">
        <v>25</v>
      </c>
      <c r="E31" s="14" t="s">
        <v>30</v>
      </c>
      <c r="F31" s="14" t="s">
        <v>31</v>
      </c>
    </row>
    <row r="32" spans="2:7" x14ac:dyDescent="0.3">
      <c r="B32" s="9" t="s">
        <v>22</v>
      </c>
      <c r="C32" s="5">
        <f t="shared" ref="C32:C37" si="4">-C12</f>
        <v>-0.7</v>
      </c>
      <c r="D32" s="9">
        <f>D23</f>
        <v>10</v>
      </c>
      <c r="E32" s="5">
        <f>D32*C32</f>
        <v>-7</v>
      </c>
      <c r="F32" s="9">
        <f>E32*$C$20</f>
        <v>-140</v>
      </c>
    </row>
    <row r="33" spans="2:6" x14ac:dyDescent="0.3">
      <c r="B33" s="9" t="s">
        <v>23</v>
      </c>
      <c r="C33" s="5">
        <f>-C13</f>
        <v>-0.7</v>
      </c>
      <c r="D33" s="9">
        <f>D24</f>
        <v>8</v>
      </c>
      <c r="E33" s="5">
        <f t="shared" ref="E33:E37" si="5">D33*C33</f>
        <v>-5.6</v>
      </c>
      <c r="F33" s="9">
        <f t="shared" ref="F33:F37" si="6">E33*$C$20</f>
        <v>-112</v>
      </c>
    </row>
    <row r="34" spans="2:6" x14ac:dyDescent="0.3">
      <c r="B34" s="9" t="s">
        <v>16</v>
      </c>
      <c r="C34" s="5">
        <f t="shared" si="4"/>
        <v>-0.95</v>
      </c>
      <c r="D34" s="9">
        <f t="shared" ref="D34:D36" si="7">D25</f>
        <v>15</v>
      </c>
      <c r="E34" s="5">
        <f t="shared" si="5"/>
        <v>-14.25</v>
      </c>
      <c r="F34" s="9">
        <f t="shared" si="6"/>
        <v>-285</v>
      </c>
    </row>
    <row r="35" spans="2:6" x14ac:dyDescent="0.3">
      <c r="B35" s="9" t="s">
        <v>17</v>
      </c>
      <c r="C35" s="5">
        <f t="shared" si="4"/>
        <v>-0.95</v>
      </c>
      <c r="D35" s="9">
        <f t="shared" si="7"/>
        <v>12</v>
      </c>
      <c r="E35" s="5">
        <f t="shared" si="5"/>
        <v>-11.399999999999999</v>
      </c>
      <c r="F35" s="9">
        <f t="shared" si="6"/>
        <v>-227.99999999999997</v>
      </c>
    </row>
    <row r="36" spans="2:6" x14ac:dyDescent="0.3">
      <c r="B36" s="9" t="s">
        <v>18</v>
      </c>
      <c r="C36" s="5">
        <f t="shared" si="4"/>
        <v>-1.26</v>
      </c>
      <c r="D36" s="9">
        <f t="shared" si="7"/>
        <v>14</v>
      </c>
      <c r="E36" s="5">
        <f t="shared" si="5"/>
        <v>-17.64</v>
      </c>
      <c r="F36" s="9">
        <f t="shared" si="6"/>
        <v>-352.8</v>
      </c>
    </row>
    <row r="37" spans="2:6" x14ac:dyDescent="0.3">
      <c r="B37" s="9" t="s">
        <v>19</v>
      </c>
      <c r="C37" s="5">
        <f t="shared" si="4"/>
        <v>-1.26</v>
      </c>
      <c r="D37" s="9">
        <f>D28</f>
        <v>13</v>
      </c>
      <c r="E37" s="5">
        <f t="shared" si="5"/>
        <v>-16.38</v>
      </c>
      <c r="F37" s="9">
        <f t="shared" si="6"/>
        <v>-327.59999999999997</v>
      </c>
    </row>
    <row r="39" spans="2:6" ht="33" customHeight="1" x14ac:dyDescent="0.35">
      <c r="B39" s="21" t="s">
        <v>32</v>
      </c>
      <c r="C39" s="22">
        <f>SUM(F23:F28)-SUM(F32:F37)</f>
        <v>5855.4</v>
      </c>
    </row>
    <row r="41" spans="2:6" x14ac:dyDescent="0.3">
      <c r="B41" s="12"/>
    </row>
  </sheetData>
  <phoneticPr fontId="2" type="noConversion"/>
  <pageMargins left="0.7" right="0.7" top="0.75" bottom="0.75" header="0.3" footer="0.3"/>
  <pageSetup paperSize="9" orientation="landscape" r:id="rId1"/>
  <headerFooter>
    <oddHeader>&amp;L&amp;"Calibri"&amp;11&amp;K000000  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c67ae2-c92d-4b3a-831e-276f9e141b62">
      <Terms xmlns="http://schemas.microsoft.com/office/infopath/2007/PartnerControls"/>
    </lcf76f155ced4ddcb4097134ff3c332f>
    <TaxCatchAll xmlns="b72bc74e-46be-4169-8178-6af0123b8124" xsi:nil="true"/>
    <Statusoftask xmlns="abc67ae2-c92d-4b3a-831e-276f9e141b6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BD970DCF215B4687BBC74A08E430C4" ma:contentTypeVersion="20" ma:contentTypeDescription="Opret et nyt dokument." ma:contentTypeScope="" ma:versionID="c8d08ce767196d235fd8c57516627353">
  <xsd:schema xmlns:xsd="http://www.w3.org/2001/XMLSchema" xmlns:xs="http://www.w3.org/2001/XMLSchema" xmlns:p="http://schemas.microsoft.com/office/2006/metadata/properties" xmlns:ns2="abc67ae2-c92d-4b3a-831e-276f9e141b62" xmlns:ns3="b72bc74e-46be-4169-8178-6af0123b8124" targetNamespace="http://schemas.microsoft.com/office/2006/metadata/properties" ma:root="true" ma:fieldsID="4325f3720680a9c6d2813d3d6dbf8dbc" ns2:_="" ns3:_="">
    <xsd:import namespace="abc67ae2-c92d-4b3a-831e-276f9e141b62"/>
    <xsd:import namespace="b72bc74e-46be-4169-8178-6af0123b81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Statusoftask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c67ae2-c92d-4b3a-831e-276f9e141b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ledmærker" ma:readOnly="false" ma:fieldId="{5cf76f15-5ced-4ddc-b409-7134ff3c332f}" ma:taxonomyMulti="true" ma:sspId="7cf51148-d4f0-467b-8af6-adc5aad148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oftask" ma:index="26" nillable="true" ma:displayName="Status of task" ma:format="Dropdown" ma:internalName="Statusoftask">
      <xsd:simpleType>
        <xsd:restriction base="dms:Choice">
          <xsd:enumeration value="Not started"/>
          <xsd:enumeration value="Started"/>
          <xsd:enumeration value="Ongoing"/>
          <xsd:enumeration value="Completed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bc74e-46be-4169-8178-6af0123b812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9ff591d-4b1f-4e7c-adc8-0fd7b579e760}" ma:internalName="TaxCatchAll" ma:showField="CatchAllData" ma:web="b72bc74e-46be-4169-8178-6af0123b81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1111C7-29F2-4DD4-A7DA-4D004FC94B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3A7D97-EF02-47D6-A4AA-D9FF23B47731}">
  <ds:schemaRefs>
    <ds:schemaRef ds:uri="http://schemas.microsoft.com/office/infopath/2007/PartnerControls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b72bc74e-46be-4169-8178-6af0123b8124"/>
    <ds:schemaRef ds:uri="abc67ae2-c92d-4b3a-831e-276f9e141b62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AA11BC2-601B-4568-B11E-7AE2703DB9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c67ae2-c92d-4b3a-831e-276f9e141b62"/>
    <ds:schemaRef ds:uri="b72bc74e-46be-4169-8178-6af0123b81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Guide</vt:lpstr>
      <vt:lpstr>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Olivia Marie Anne Durrani</dc:creator>
  <cp:keywords/>
  <dc:description/>
  <cp:lastModifiedBy>Carlone Salmon</cp:lastModifiedBy>
  <cp:revision/>
  <cp:lastPrinted>2026-04-09T13:32:13Z</cp:lastPrinted>
  <dcterms:created xsi:type="dcterms:W3CDTF">2025-10-19T17:47:30Z</dcterms:created>
  <dcterms:modified xsi:type="dcterms:W3CDTF">2026-04-16T13:02:41Z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1dfa39-20e6-46a0-a362-a00ad8b9b419_Enabled">
    <vt:lpwstr>true</vt:lpwstr>
  </property>
  <property fmtid="{D5CDD505-2E9C-101B-9397-08002B2CF9AE}" pid="3" name="MSIP_Label_6f1dfa39-20e6-46a0-a362-a00ad8b9b419_SetDate">
    <vt:lpwstr>2025-10-19T19:03:42Z</vt:lpwstr>
  </property>
  <property fmtid="{D5CDD505-2E9C-101B-9397-08002B2CF9AE}" pid="4" name="MSIP_Label_6f1dfa39-20e6-46a0-a362-a00ad8b9b419_Method">
    <vt:lpwstr>Standard</vt:lpwstr>
  </property>
  <property fmtid="{D5CDD505-2E9C-101B-9397-08002B2CF9AE}" pid="5" name="MSIP_Label_6f1dfa39-20e6-46a0-a362-a00ad8b9b419_Name">
    <vt:lpwstr>Arla Internal</vt:lpwstr>
  </property>
  <property fmtid="{D5CDD505-2E9C-101B-9397-08002B2CF9AE}" pid="6" name="MSIP_Label_6f1dfa39-20e6-46a0-a362-a00ad8b9b419_SiteId">
    <vt:lpwstr>f10e34fe-8994-4b52-a7da-4f7aa9068ca0</vt:lpwstr>
  </property>
  <property fmtid="{D5CDD505-2E9C-101B-9397-08002B2CF9AE}" pid="7" name="MSIP_Label_6f1dfa39-20e6-46a0-a362-a00ad8b9b419_ActionId">
    <vt:lpwstr>99b7941e-f97e-4d05-824c-d14a482452fc</vt:lpwstr>
  </property>
  <property fmtid="{D5CDD505-2E9C-101B-9397-08002B2CF9AE}" pid="8" name="MSIP_Label_6f1dfa39-20e6-46a0-a362-a00ad8b9b419_ContentBits">
    <vt:lpwstr>1</vt:lpwstr>
  </property>
  <property fmtid="{D5CDD505-2E9C-101B-9397-08002B2CF9AE}" pid="9" name="MSIP_Label_6f1dfa39-20e6-46a0-a362-a00ad8b9b419_Tag">
    <vt:lpwstr>10, 3, 0, 1</vt:lpwstr>
  </property>
  <property fmtid="{D5CDD505-2E9C-101B-9397-08002B2CF9AE}" pid="10" name="ContentTypeId">
    <vt:lpwstr>0x010100D0BD970DCF215B4687BBC74A08E430C4</vt:lpwstr>
  </property>
</Properties>
</file>